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0" yWindow="70" windowWidth="19420" windowHeight="10060"/>
  </bookViews>
  <sheets>
    <sheet name="Budgetförslag 2020" sheetId="2" r:id="rId1"/>
  </sheets>
  <calcPr calcId="162913"/>
</workbook>
</file>

<file path=xl/calcChain.xml><?xml version="1.0" encoding="utf-8"?>
<calcChain xmlns="http://schemas.openxmlformats.org/spreadsheetml/2006/main">
  <c r="G40" i="2" l="1"/>
  <c r="F40" i="2"/>
  <c r="E40" i="2"/>
  <c r="D40" i="2"/>
  <c r="F19" i="2"/>
  <c r="F15" i="2" l="1"/>
  <c r="G36" i="2"/>
  <c r="F36" i="2" l="1"/>
  <c r="M21" i="2"/>
  <c r="M19" i="2"/>
  <c r="M22" i="2"/>
  <c r="G43" i="2"/>
  <c r="G34" i="2" l="1"/>
  <c r="G27" i="2"/>
  <c r="F27" i="2"/>
  <c r="E27" i="2"/>
  <c r="D27" i="2"/>
  <c r="F13" i="2"/>
  <c r="G38" i="2" l="1"/>
  <c r="F38" i="2"/>
  <c r="E38" i="2"/>
  <c r="D38" i="2"/>
  <c r="F16" i="2" l="1"/>
  <c r="E13" i="2"/>
  <c r="E16" i="2" s="1"/>
  <c r="G13" i="2"/>
  <c r="G16" i="2" s="1"/>
  <c r="G49" i="2" s="1"/>
  <c r="D16" i="2"/>
  <c r="D42" i="2" s="1"/>
  <c r="D44" i="2" s="1"/>
  <c r="E42" i="2" l="1"/>
  <c r="E44" i="2" s="1"/>
  <c r="F42" i="2"/>
  <c r="G48" i="2" s="1"/>
  <c r="G50" i="2"/>
  <c r="G42" i="2" l="1"/>
  <c r="G44" i="2" s="1"/>
  <c r="F44" i="2"/>
  <c r="G52" i="2"/>
</calcChain>
</file>

<file path=xl/sharedStrings.xml><?xml version="1.0" encoding="utf-8"?>
<sst xmlns="http://schemas.openxmlformats.org/spreadsheetml/2006/main" count="60" uniqueCount="55">
  <si>
    <t>Svensboda Natur- &amp; Fritidsförening</t>
  </si>
  <si>
    <t>Budgetförutsättningar</t>
  </si>
  <si>
    <t>Medlemsavgift</t>
  </si>
  <si>
    <t>RESULTATRÄKNING</t>
  </si>
  <si>
    <t>Medlemsavgifter</t>
  </si>
  <si>
    <t>Summa intäkter</t>
  </si>
  <si>
    <t>Fritidsförvaltning</t>
  </si>
  <si>
    <t>Delsumma</t>
  </si>
  <si>
    <t>Lämnade bidrag</t>
  </si>
  <si>
    <t>Gemensamma kostnader</t>
  </si>
  <si>
    <t>Administration</t>
  </si>
  <si>
    <t>Medlemsinformation</t>
  </si>
  <si>
    <t>Bankkostnader</t>
  </si>
  <si>
    <t>Summa kostnader</t>
  </si>
  <si>
    <t>Resultat före avskrivningar</t>
  </si>
  <si>
    <t>Avskrivningar</t>
  </si>
  <si>
    <t>RESULTAT efter avskrivningar</t>
  </si>
  <si>
    <t>2019 Budget</t>
  </si>
  <si>
    <t>Underhåll inventarier</t>
  </si>
  <si>
    <t>Inköp av varor och material</t>
  </si>
  <si>
    <t>Arrenden</t>
  </si>
  <si>
    <t>INTÄKTER</t>
  </si>
  <si>
    <t>KOSTNADER</t>
  </si>
  <si>
    <t>Antal medlemsfastigheter</t>
  </si>
  <si>
    <t>Underhåll badplatser</t>
  </si>
  <si>
    <t>Övriga intäkter</t>
  </si>
  <si>
    <t>Arvoden</t>
  </si>
  <si>
    <t>2018 Utfall</t>
  </si>
  <si>
    <t>2020 Budget</t>
  </si>
  <si>
    <t>2019 Prognos</t>
  </si>
  <si>
    <t>Budgetförslag SNF 2020</t>
  </si>
  <si>
    <t>Övrigt</t>
  </si>
  <si>
    <t xml:space="preserve">Sop- och latrintömning </t>
  </si>
  <si>
    <t>Konto</t>
  </si>
  <si>
    <t>6410+6420</t>
  </si>
  <si>
    <t>6310+6980</t>
  </si>
  <si>
    <t xml:space="preserve">Försäkringar/föreningsavgifter </t>
  </si>
  <si>
    <t>Kassaflödesprognos budget 2020</t>
  </si>
  <si>
    <t>Kassabehållning jan 2020</t>
  </si>
  <si>
    <t>Kassabehållning dec 2020</t>
  </si>
  <si>
    <t>Inbetalningar</t>
  </si>
  <si>
    <t>Utbetalningar</t>
  </si>
  <si>
    <t>Underhåll fotbollsplan/föreningslokaler</t>
  </si>
  <si>
    <t>Investeringsutgifter (gräsklippare)</t>
  </si>
  <si>
    <t>Grönområdesplan</t>
  </si>
  <si>
    <t>Marklov</t>
  </si>
  <si>
    <t>Alfridaåtgärder</t>
  </si>
  <si>
    <t>ex moms</t>
  </si>
  <si>
    <t>Summa</t>
  </si>
  <si>
    <t>Svensboda fiskevattenägarförening 1000 kr + Lillsjöns vattenförening 600 kr (100 kr höjning 2020)</t>
  </si>
  <si>
    <t>Försäkringsbelopp IF 14349 - fördelning 50/50 mellan SNF &amp; SSF 2019? Försäkringsbelopp &amp; fördelning 2020?</t>
  </si>
  <si>
    <t>Förvaltning Svensboda 1:3</t>
  </si>
  <si>
    <t>Överskott midsommar 3100 + uthyrning dansbanan</t>
  </si>
  <si>
    <t>2019     Prognos</t>
  </si>
  <si>
    <t>Bättre begagnad gräsklippare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</si>
</sst>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b/>
      <sz val="14"/>
      <name val="Arial"/>
      <family val="2"/>
    </font>
    <font>
      <sz val="10"/>
      <color rgb="FF0070C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rgb="FF0070C0"/>
      <name val="Arial"/>
      <family val="2"/>
    </font>
    <font>
      <b/>
      <sz val="12"/>
      <color rgb="FF0070C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/>
    <xf numFmtId="0" fontId="4" fillId="0" borderId="0" xfId="0" applyFont="1"/>
    <xf numFmtId="0" fontId="7" fillId="0" borderId="0" xfId="0" applyFont="1" applyAlignment="1">
      <alignment horizontal="left"/>
    </xf>
    <xf numFmtId="0" fontId="7" fillId="0" borderId="0" xfId="0" applyFont="1"/>
    <xf numFmtId="0" fontId="3" fillId="0" borderId="0" xfId="0" applyFont="1"/>
    <xf numFmtId="0" fontId="9" fillId="0" borderId="0" xfId="0" applyFont="1"/>
    <xf numFmtId="0" fontId="3" fillId="0" borderId="0" xfId="0" applyFont="1" applyFill="1"/>
    <xf numFmtId="0" fontId="3" fillId="0" borderId="4" xfId="0" applyFont="1" applyFill="1" applyBorder="1" applyAlignment="1">
      <alignment horizontal="left"/>
    </xf>
    <xf numFmtId="3" fontId="3" fillId="0" borderId="0" xfId="0" applyNumberFormat="1" applyFont="1" applyFill="1" applyBorder="1"/>
    <xf numFmtId="0" fontId="9" fillId="0" borderId="0" xfId="0" applyFont="1" applyFill="1"/>
    <xf numFmtId="0" fontId="6" fillId="0" borderId="0" xfId="0" applyFont="1" applyAlignment="1">
      <alignment horizontal="left"/>
    </xf>
    <xf numFmtId="0" fontId="6" fillId="0" borderId="0" xfId="0" applyFont="1"/>
    <xf numFmtId="0" fontId="8" fillId="0" borderId="0" xfId="0" applyFont="1"/>
    <xf numFmtId="0" fontId="10" fillId="0" borderId="0" xfId="0" applyFont="1"/>
    <xf numFmtId="3" fontId="0" fillId="0" borderId="0" xfId="0" applyNumberFormat="1"/>
    <xf numFmtId="0" fontId="11" fillId="0" borderId="0" xfId="0" applyFont="1"/>
    <xf numFmtId="0" fontId="6" fillId="0" borderId="0" xfId="0" applyFont="1" applyAlignment="1">
      <alignment horizontal="center"/>
    </xf>
    <xf numFmtId="3" fontId="6" fillId="0" borderId="0" xfId="0" applyNumberFormat="1" applyFont="1"/>
    <xf numFmtId="0" fontId="12" fillId="0" borderId="0" xfId="0" applyFont="1"/>
    <xf numFmtId="3" fontId="6" fillId="0" borderId="0" xfId="0" applyNumberFormat="1" applyFont="1" applyFill="1" applyBorder="1"/>
    <xf numFmtId="3" fontId="3" fillId="0" borderId="5" xfId="0" applyNumberFormat="1" applyFont="1" applyFill="1" applyBorder="1"/>
    <xf numFmtId="0" fontId="0" fillId="0" borderId="0" xfId="0" applyFill="1" applyAlignment="1">
      <alignment horizontal="left"/>
    </xf>
    <xf numFmtId="0" fontId="6" fillId="0" borderId="4" xfId="0" applyFont="1" applyFill="1" applyBorder="1"/>
    <xf numFmtId="3" fontId="4" fillId="0" borderId="0" xfId="0" applyNumberFormat="1" applyFont="1" applyFill="1" applyBorder="1"/>
    <xf numFmtId="3" fontId="4" fillId="0" borderId="5" xfId="0" applyNumberFormat="1" applyFont="1" applyFill="1" applyBorder="1"/>
    <xf numFmtId="0" fontId="11" fillId="0" borderId="0" xfId="0" applyFont="1" applyFill="1"/>
    <xf numFmtId="0" fontId="0" fillId="0" borderId="0" xfId="0" applyFill="1"/>
    <xf numFmtId="3" fontId="6" fillId="0" borderId="5" xfId="0" applyNumberFormat="1" applyFont="1" applyFill="1" applyBorder="1"/>
    <xf numFmtId="0" fontId="6" fillId="0" borderId="4" xfId="0" applyFont="1" applyFill="1" applyBorder="1" applyAlignment="1">
      <alignment wrapText="1"/>
    </xf>
    <xf numFmtId="0" fontId="4" fillId="0" borderId="1" xfId="0" applyFont="1" applyFill="1" applyBorder="1"/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left"/>
    </xf>
    <xf numFmtId="0" fontId="6" fillId="0" borderId="0" xfId="0" applyFont="1" applyFill="1" applyBorder="1"/>
    <xf numFmtId="0" fontId="6" fillId="0" borderId="5" xfId="0" applyFont="1" applyFill="1" applyBorder="1"/>
    <xf numFmtId="0" fontId="4" fillId="0" borderId="4" xfId="0" applyFont="1" applyFill="1" applyBorder="1" applyAlignment="1">
      <alignment wrapText="1"/>
    </xf>
    <xf numFmtId="0" fontId="0" fillId="0" borderId="4" xfId="0" applyFill="1" applyBorder="1"/>
    <xf numFmtId="0" fontId="8" fillId="0" borderId="4" xfId="0" applyFont="1" applyFill="1" applyBorder="1" applyAlignment="1">
      <alignment horizontal="left"/>
    </xf>
    <xf numFmtId="3" fontId="8" fillId="0" borderId="0" xfId="0" applyNumberFormat="1" applyFont="1" applyFill="1" applyBorder="1"/>
    <xf numFmtId="3" fontId="8" fillId="0" borderId="5" xfId="0" applyNumberFormat="1" applyFont="1" applyFill="1" applyBorder="1"/>
    <xf numFmtId="0" fontId="8" fillId="0" borderId="6" xfId="0" applyFont="1" applyFill="1" applyBorder="1" applyAlignment="1">
      <alignment horizontal="left"/>
    </xf>
    <xf numFmtId="3" fontId="8" fillId="0" borderId="7" xfId="0" applyNumberFormat="1" applyFont="1" applyFill="1" applyBorder="1"/>
    <xf numFmtId="3" fontId="8" fillId="0" borderId="8" xfId="0" applyNumberFormat="1" applyFont="1" applyFill="1" applyBorder="1"/>
    <xf numFmtId="16" fontId="2" fillId="0" borderId="0" xfId="0" applyNumberFormat="1" applyFont="1"/>
    <xf numFmtId="3" fontId="6" fillId="0" borderId="0" xfId="0" applyNumberFormat="1" applyFont="1" applyFill="1"/>
    <xf numFmtId="0" fontId="4" fillId="0" borderId="4" xfId="0" applyFont="1" applyFill="1" applyBorder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5" fillId="0" borderId="0" xfId="0" applyFont="1" applyFill="1"/>
    <xf numFmtId="0" fontId="13" fillId="0" borderId="0" xfId="0" applyFont="1" applyFill="1"/>
    <xf numFmtId="0" fontId="16" fillId="0" borderId="0" xfId="0" applyFont="1"/>
    <xf numFmtId="3" fontId="4" fillId="0" borderId="0" xfId="0" applyNumberFormat="1" applyFont="1"/>
    <xf numFmtId="3" fontId="7" fillId="0" borderId="0" xfId="0" applyNumberFormat="1" applyFont="1"/>
    <xf numFmtId="3" fontId="3" fillId="0" borderId="0" xfId="0" applyNumberFormat="1" applyFont="1"/>
    <xf numFmtId="3" fontId="3" fillId="0" borderId="0" xfId="0" applyNumberFormat="1" applyFont="1" applyFill="1"/>
    <xf numFmtId="3" fontId="0" fillId="0" borderId="0" xfId="0" applyNumberFormat="1" applyFill="1"/>
    <xf numFmtId="3" fontId="8" fillId="0" borderId="0" xfId="0" applyNumberFormat="1" applyFont="1"/>
    <xf numFmtId="3" fontId="2" fillId="0" borderId="0" xfId="0" applyNumberFormat="1" applyFont="1"/>
    <xf numFmtId="0" fontId="6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2"/>
  <sheetViews>
    <sheetView tabSelected="1" topLeftCell="A19" zoomScaleNormal="100" workbookViewId="0">
      <selection activeCell="H54" sqref="H54"/>
    </sheetView>
  </sheetViews>
  <sheetFormatPr defaultRowHeight="12.5" x14ac:dyDescent="0.25"/>
  <cols>
    <col min="1" max="1" width="3.36328125" style="1" customWidth="1"/>
    <col min="2" max="2" width="10.08984375" style="1" hidden="1" customWidth="1"/>
    <col min="3" max="3" width="35.36328125" customWidth="1"/>
    <col min="4" max="5" width="10.36328125" style="17" customWidth="1"/>
    <col min="6" max="6" width="10.90625" style="17" customWidth="1"/>
    <col min="7" max="7" width="10.36328125" style="17" customWidth="1"/>
    <col min="8" max="8" width="8.90625" style="3"/>
    <col min="9" max="9" width="0" style="61" hidden="1" customWidth="1"/>
    <col min="10" max="12" width="0" hidden="1" customWidth="1"/>
    <col min="13" max="13" width="0" style="20" hidden="1" customWidth="1"/>
    <col min="14" max="14" width="0" hidden="1" customWidth="1"/>
  </cols>
  <sheetData>
    <row r="2" spans="1:13" ht="18" x14ac:dyDescent="0.4">
      <c r="C2" s="2" t="s">
        <v>0</v>
      </c>
      <c r="H2" s="58"/>
    </row>
    <row r="3" spans="1:13" x14ac:dyDescent="0.25">
      <c r="C3" s="1"/>
    </row>
    <row r="4" spans="1:13" ht="14" x14ac:dyDescent="0.3">
      <c r="C4" s="4" t="s">
        <v>30</v>
      </c>
      <c r="E4" s="24"/>
      <c r="F4" s="24"/>
    </row>
    <row r="5" spans="1:13" x14ac:dyDescent="0.25">
      <c r="D5" s="22"/>
      <c r="E5" s="22"/>
      <c r="F5" s="22"/>
      <c r="G5" s="22"/>
    </row>
    <row r="6" spans="1:13" s="7" customFormat="1" ht="28" x14ac:dyDescent="0.3">
      <c r="A6" s="5"/>
      <c r="B6" s="5"/>
      <c r="C6" s="35" t="s">
        <v>1</v>
      </c>
      <c r="D6" s="36" t="s">
        <v>27</v>
      </c>
      <c r="E6" s="36" t="s">
        <v>17</v>
      </c>
      <c r="F6" s="36" t="s">
        <v>29</v>
      </c>
      <c r="G6" s="37" t="s">
        <v>28</v>
      </c>
      <c r="H6" s="6"/>
      <c r="I6" s="21"/>
      <c r="M6" s="67"/>
    </row>
    <row r="7" spans="1:13" x14ac:dyDescent="0.25">
      <c r="C7" s="38" t="s">
        <v>23</v>
      </c>
      <c r="D7" s="39">
        <v>130</v>
      </c>
      <c r="E7" s="39">
        <v>140</v>
      </c>
      <c r="F7" s="39">
        <v>130</v>
      </c>
      <c r="G7" s="40">
        <v>130</v>
      </c>
    </row>
    <row r="8" spans="1:13" ht="13" x14ac:dyDescent="0.3">
      <c r="C8" s="41" t="s">
        <v>2</v>
      </c>
      <c r="D8" s="42">
        <v>550</v>
      </c>
      <c r="E8" s="42">
        <v>550</v>
      </c>
      <c r="F8" s="42">
        <v>550</v>
      </c>
      <c r="G8" s="43">
        <v>500</v>
      </c>
      <c r="H8" s="21"/>
    </row>
    <row r="11" spans="1:13" s="9" customFormat="1" ht="31" x14ac:dyDescent="0.35">
      <c r="A11" s="8"/>
      <c r="B11" s="8" t="s">
        <v>33</v>
      </c>
      <c r="C11" s="44" t="s">
        <v>3</v>
      </c>
      <c r="D11" s="45" t="s">
        <v>27</v>
      </c>
      <c r="E11" s="45" t="s">
        <v>17</v>
      </c>
      <c r="F11" s="45" t="s">
        <v>53</v>
      </c>
      <c r="G11" s="46" t="s">
        <v>28</v>
      </c>
      <c r="I11" s="62"/>
      <c r="M11" s="68"/>
    </row>
    <row r="12" spans="1:13" ht="13" x14ac:dyDescent="0.3">
      <c r="A12" s="5"/>
      <c r="B12" s="5"/>
      <c r="C12" s="47" t="s">
        <v>21</v>
      </c>
      <c r="D12" s="48"/>
      <c r="E12" s="48"/>
      <c r="F12" s="48"/>
      <c r="G12" s="49"/>
    </row>
    <row r="13" spans="1:13" x14ac:dyDescent="0.25">
      <c r="B13" s="1">
        <v>3101</v>
      </c>
      <c r="C13" s="28" t="s">
        <v>4</v>
      </c>
      <c r="D13" s="25">
        <v>71450</v>
      </c>
      <c r="E13" s="25">
        <f>E7*E8</f>
        <v>77000</v>
      </c>
      <c r="F13" s="25">
        <f>F7*F8</f>
        <v>71500</v>
      </c>
      <c r="G13" s="33">
        <f>G7*G8</f>
        <v>65000</v>
      </c>
    </row>
    <row r="14" spans="1:13" x14ac:dyDescent="0.25">
      <c r="B14" s="1">
        <v>3102</v>
      </c>
      <c r="C14" s="28" t="s">
        <v>20</v>
      </c>
      <c r="D14" s="25">
        <v>4080</v>
      </c>
      <c r="E14" s="25">
        <v>4080</v>
      </c>
      <c r="F14" s="25">
        <v>4080</v>
      </c>
      <c r="G14" s="33">
        <v>4080</v>
      </c>
    </row>
    <row r="15" spans="1:13" x14ac:dyDescent="0.25">
      <c r="B15" s="1">
        <v>3990</v>
      </c>
      <c r="C15" s="28" t="s">
        <v>25</v>
      </c>
      <c r="D15" s="25">
        <v>1669</v>
      </c>
      <c r="E15" s="25">
        <v>0</v>
      </c>
      <c r="F15" s="25">
        <f>3100+500</f>
        <v>3600</v>
      </c>
      <c r="G15" s="33">
        <v>0</v>
      </c>
      <c r="I15" s="61" t="s">
        <v>52</v>
      </c>
    </row>
    <row r="16" spans="1:13" s="10" customFormat="1" ht="14" x14ac:dyDescent="0.3">
      <c r="C16" s="13" t="s">
        <v>5</v>
      </c>
      <c r="D16" s="14">
        <f t="shared" ref="D16:F16" si="0">SUM(D13:D15)</f>
        <v>77199</v>
      </c>
      <c r="E16" s="14">
        <f t="shared" si="0"/>
        <v>81080</v>
      </c>
      <c r="F16" s="14">
        <f t="shared" si="0"/>
        <v>79180</v>
      </c>
      <c r="G16" s="26">
        <f>SUM(G13:G15)</f>
        <v>69080</v>
      </c>
      <c r="H16" s="11"/>
      <c r="I16" s="63"/>
      <c r="M16" s="69"/>
    </row>
    <row r="17" spans="1:14" s="12" customFormat="1" ht="9.65" customHeight="1" x14ac:dyDescent="0.3">
      <c r="C17" s="13"/>
      <c r="D17" s="14"/>
      <c r="E17" s="14"/>
      <c r="F17" s="14"/>
      <c r="G17" s="26"/>
      <c r="H17" s="15"/>
      <c r="I17" s="64"/>
      <c r="M17" s="70"/>
    </row>
    <row r="18" spans="1:14" ht="13" x14ac:dyDescent="0.3">
      <c r="C18" s="47" t="s">
        <v>22</v>
      </c>
      <c r="D18" s="25"/>
      <c r="E18" s="25"/>
      <c r="F18" s="25"/>
      <c r="G18" s="33"/>
    </row>
    <row r="19" spans="1:14" ht="13" x14ac:dyDescent="0.3">
      <c r="B19" s="1">
        <v>4400</v>
      </c>
      <c r="C19" s="60" t="s">
        <v>51</v>
      </c>
      <c r="D19" s="29">
        <v>-800</v>
      </c>
      <c r="E19" s="29">
        <v>-10000</v>
      </c>
      <c r="F19" s="29">
        <f>-19200-9000</f>
        <v>-28200</v>
      </c>
      <c r="G19" s="30">
        <v>0</v>
      </c>
      <c r="H19" s="21"/>
      <c r="K19" s="17" t="s">
        <v>44</v>
      </c>
      <c r="M19" s="20">
        <f>-24000*0.8</f>
        <v>-19200</v>
      </c>
      <c r="N19" s="17" t="s">
        <v>47</v>
      </c>
    </row>
    <row r="20" spans="1:14" s="32" customFormat="1" ht="13" x14ac:dyDescent="0.3">
      <c r="A20" s="27"/>
      <c r="B20" s="27"/>
      <c r="C20" s="28"/>
      <c r="D20" s="29"/>
      <c r="E20" s="29"/>
      <c r="F20" s="29"/>
      <c r="G20" s="30"/>
      <c r="H20" s="31"/>
      <c r="I20" s="65"/>
      <c r="K20" s="32" t="s">
        <v>45</v>
      </c>
      <c r="M20" s="71">
        <v>-7500</v>
      </c>
    </row>
    <row r="21" spans="1:14" s="7" customFormat="1" ht="13" x14ac:dyDescent="0.3">
      <c r="A21" s="5"/>
      <c r="B21" s="5"/>
      <c r="C21" s="47" t="s">
        <v>6</v>
      </c>
      <c r="D21" s="29"/>
      <c r="E21" s="29"/>
      <c r="F21" s="29"/>
      <c r="G21" s="30"/>
      <c r="H21" s="6"/>
      <c r="I21" s="21"/>
      <c r="K21" s="17" t="s">
        <v>46</v>
      </c>
      <c r="M21" s="23">
        <f>-250*36</f>
        <v>-9000</v>
      </c>
      <c r="N21" s="17" t="s">
        <v>47</v>
      </c>
    </row>
    <row r="22" spans="1:14" s="17" customFormat="1" ht="13" x14ac:dyDescent="0.3">
      <c r="A22" s="16"/>
      <c r="B22" s="16">
        <v>4010</v>
      </c>
      <c r="C22" s="28" t="s">
        <v>19</v>
      </c>
      <c r="D22" s="25">
        <v>-1920</v>
      </c>
      <c r="E22" s="25">
        <v>-3000</v>
      </c>
      <c r="F22" s="25">
        <v>-2000</v>
      </c>
      <c r="G22" s="33">
        <v>-2000</v>
      </c>
      <c r="H22" s="61"/>
      <c r="I22" s="61"/>
      <c r="K22" s="7" t="s">
        <v>48</v>
      </c>
      <c r="L22" s="7"/>
      <c r="M22" s="67">
        <f>SUM(M19:M21)</f>
        <v>-35700</v>
      </c>
    </row>
    <row r="23" spans="1:14" s="17" customFormat="1" x14ac:dyDescent="0.25">
      <c r="A23" s="16"/>
      <c r="B23" s="16">
        <v>4410</v>
      </c>
      <c r="C23" s="28" t="s">
        <v>42</v>
      </c>
      <c r="D23" s="25">
        <v>-8324</v>
      </c>
      <c r="E23" s="25">
        <v>-5000</v>
      </c>
      <c r="F23" s="25">
        <v>-2000</v>
      </c>
      <c r="G23" s="33">
        <v>-5000</v>
      </c>
      <c r="H23" s="3"/>
      <c r="I23" s="61"/>
      <c r="M23" s="23"/>
    </row>
    <row r="24" spans="1:14" s="17" customFormat="1" x14ac:dyDescent="0.25">
      <c r="A24" s="16"/>
      <c r="B24" s="16">
        <v>4411</v>
      </c>
      <c r="C24" s="28" t="s">
        <v>32</v>
      </c>
      <c r="D24" s="25">
        <v>-1352</v>
      </c>
      <c r="E24" s="25">
        <v>-1000</v>
      </c>
      <c r="F24" s="25">
        <v>-1080</v>
      </c>
      <c r="G24" s="33">
        <v>-2000</v>
      </c>
      <c r="H24" s="3"/>
      <c r="I24" s="61"/>
      <c r="M24" s="23"/>
    </row>
    <row r="25" spans="1:14" s="17" customFormat="1" x14ac:dyDescent="0.25">
      <c r="A25" s="16"/>
      <c r="B25" s="16">
        <v>4440</v>
      </c>
      <c r="C25" s="28" t="s">
        <v>18</v>
      </c>
      <c r="D25" s="25">
        <v>0</v>
      </c>
      <c r="E25" s="25">
        <v>-2000</v>
      </c>
      <c r="F25" s="25">
        <v>0</v>
      </c>
      <c r="G25" s="33">
        <v>-2000</v>
      </c>
      <c r="H25" s="3"/>
      <c r="I25" s="61"/>
      <c r="M25" s="23"/>
    </row>
    <row r="26" spans="1:14" s="17" customFormat="1" ht="13.25" customHeight="1" x14ac:dyDescent="0.25">
      <c r="A26" s="16"/>
      <c r="B26" s="16">
        <v>4460</v>
      </c>
      <c r="C26" s="28" t="s">
        <v>24</v>
      </c>
      <c r="D26" s="25">
        <v>-1248</v>
      </c>
      <c r="E26" s="25">
        <v>-2000</v>
      </c>
      <c r="F26" s="25">
        <v>0</v>
      </c>
      <c r="G26" s="33">
        <v>-2000</v>
      </c>
      <c r="H26" s="3"/>
      <c r="M26" s="23"/>
    </row>
    <row r="27" spans="1:14" s="7" customFormat="1" ht="13.25" customHeight="1" x14ac:dyDescent="0.3">
      <c r="C27" s="47" t="s">
        <v>7</v>
      </c>
      <c r="D27" s="29">
        <f>SUM(D22:D26)</f>
        <v>-12844</v>
      </c>
      <c r="E27" s="29">
        <f>SUM(E22:E26)</f>
        <v>-13000</v>
      </c>
      <c r="F27" s="29">
        <f>SUM(F22:F26)</f>
        <v>-5080</v>
      </c>
      <c r="G27" s="30">
        <f>SUM(G22:G26)</f>
        <v>-13000</v>
      </c>
      <c r="H27" s="6"/>
      <c r="I27" s="21"/>
      <c r="M27" s="67"/>
    </row>
    <row r="28" spans="1:14" s="7" customFormat="1" ht="13" x14ac:dyDescent="0.3">
      <c r="C28" s="47"/>
      <c r="D28" s="29"/>
      <c r="E28" s="29"/>
      <c r="F28" s="29"/>
      <c r="G28" s="30"/>
      <c r="H28" s="6"/>
      <c r="I28" s="21"/>
      <c r="M28" s="67"/>
    </row>
    <row r="29" spans="1:14" s="17" customFormat="1" ht="13.25" customHeight="1" x14ac:dyDescent="0.3">
      <c r="A29" s="16"/>
      <c r="B29" s="16"/>
      <c r="C29" s="50" t="s">
        <v>8</v>
      </c>
      <c r="D29" s="29">
        <v>-1998</v>
      </c>
      <c r="E29" s="29">
        <v>-3500</v>
      </c>
      <c r="F29" s="29">
        <v>-3500</v>
      </c>
      <c r="G29" s="30">
        <v>-3500</v>
      </c>
      <c r="H29" s="3"/>
      <c r="I29" s="21"/>
      <c r="M29" s="23"/>
    </row>
    <row r="30" spans="1:14" s="17" customFormat="1" ht="13" x14ac:dyDescent="0.3">
      <c r="A30" s="16"/>
      <c r="B30" s="16"/>
      <c r="C30" s="34"/>
      <c r="D30" s="29"/>
      <c r="E30" s="29"/>
      <c r="F30" s="29"/>
      <c r="G30" s="30"/>
      <c r="H30" s="3"/>
      <c r="I30" s="21"/>
      <c r="M30" s="23"/>
    </row>
    <row r="31" spans="1:14" ht="13" x14ac:dyDescent="0.3">
      <c r="C31" s="47" t="s">
        <v>9</v>
      </c>
      <c r="D31" s="25"/>
      <c r="E31" s="25"/>
      <c r="F31" s="25"/>
      <c r="G31" s="33"/>
    </row>
    <row r="32" spans="1:14" x14ac:dyDescent="0.25">
      <c r="B32" s="1">
        <v>6110</v>
      </c>
      <c r="C32" s="28" t="s">
        <v>10</v>
      </c>
      <c r="D32" s="25">
        <v>-5513</v>
      </c>
      <c r="E32" s="25">
        <v>-4000</v>
      </c>
      <c r="F32" s="25">
        <v>-4000</v>
      </c>
      <c r="G32" s="33">
        <v>-4000</v>
      </c>
    </row>
    <row r="33" spans="1:16" x14ac:dyDescent="0.25">
      <c r="B33" s="1">
        <v>6220</v>
      </c>
      <c r="C33" s="28" t="s">
        <v>11</v>
      </c>
      <c r="D33" s="25">
        <v>-6748</v>
      </c>
      <c r="E33" s="25">
        <v>-6000</v>
      </c>
      <c r="F33" s="25">
        <v>-4000</v>
      </c>
      <c r="G33" s="33">
        <v>-3000</v>
      </c>
    </row>
    <row r="34" spans="1:16" x14ac:dyDescent="0.25">
      <c r="B34" s="16" t="s">
        <v>34</v>
      </c>
      <c r="C34" s="28" t="s">
        <v>26</v>
      </c>
      <c r="D34" s="25">
        <v>-38923</v>
      </c>
      <c r="E34" s="25">
        <v>-39000</v>
      </c>
      <c r="F34" s="25">
        <v>-39000</v>
      </c>
      <c r="G34" s="33">
        <f>-39000+4000</f>
        <v>-35000</v>
      </c>
    </row>
    <row r="35" spans="1:16" x14ac:dyDescent="0.25">
      <c r="B35" s="1">
        <v>6570</v>
      </c>
      <c r="C35" s="28" t="s">
        <v>12</v>
      </c>
      <c r="D35" s="25">
        <v>-770</v>
      </c>
      <c r="E35" s="25">
        <v>-1000</v>
      </c>
      <c r="F35" s="25">
        <v>-1000</v>
      </c>
      <c r="G35" s="33">
        <v>-1000</v>
      </c>
    </row>
    <row r="36" spans="1:16" x14ac:dyDescent="0.25">
      <c r="B36" s="1" t="s">
        <v>35</v>
      </c>
      <c r="C36" s="28" t="s">
        <v>36</v>
      </c>
      <c r="D36" s="25">
        <v>-4548</v>
      </c>
      <c r="E36" s="25">
        <v>-5000</v>
      </c>
      <c r="F36" s="25">
        <f>-7000-1000-500</f>
        <v>-8500</v>
      </c>
      <c r="G36" s="33">
        <f>-1000-600-6900</f>
        <v>-8500</v>
      </c>
      <c r="I36" s="61" t="s">
        <v>50</v>
      </c>
    </row>
    <row r="37" spans="1:16" ht="13.25" customHeight="1" x14ac:dyDescent="0.25">
      <c r="B37" s="1">
        <v>6430</v>
      </c>
      <c r="C37" s="28" t="s">
        <v>31</v>
      </c>
      <c r="D37" s="25">
        <v>-836</v>
      </c>
      <c r="E37" s="25">
        <v>0</v>
      </c>
      <c r="F37" s="25">
        <v>0</v>
      </c>
      <c r="G37" s="33">
        <v>0</v>
      </c>
      <c r="I37" s="17" t="s">
        <v>49</v>
      </c>
    </row>
    <row r="38" spans="1:16" s="7" customFormat="1" ht="13" x14ac:dyDescent="0.3">
      <c r="C38" s="47" t="s">
        <v>7</v>
      </c>
      <c r="D38" s="29">
        <f>SUM(D32:D37)</f>
        <v>-57338</v>
      </c>
      <c r="E38" s="29">
        <f>SUM(E32:E37)</f>
        <v>-55000</v>
      </c>
      <c r="F38" s="29">
        <f>SUM(F32:F37)</f>
        <v>-56500</v>
      </c>
      <c r="G38" s="30">
        <f>SUM(G32:G37)</f>
        <v>-51500</v>
      </c>
      <c r="H38" s="6"/>
      <c r="I38" s="21"/>
      <c r="M38" s="67"/>
    </row>
    <row r="39" spans="1:16" ht="9.65" customHeight="1" x14ac:dyDescent="0.25">
      <c r="C39" s="51"/>
      <c r="D39" s="25"/>
      <c r="E39" s="25"/>
      <c r="F39" s="25"/>
      <c r="G39" s="33"/>
    </row>
    <row r="40" spans="1:16" s="7" customFormat="1" ht="14" x14ac:dyDescent="0.3">
      <c r="C40" s="13" t="s">
        <v>13</v>
      </c>
      <c r="D40" s="14">
        <f>D38+D29+D27+D19</f>
        <v>-72980</v>
      </c>
      <c r="E40" s="14">
        <f>E38+E29+E27+E19</f>
        <v>-81500</v>
      </c>
      <c r="F40" s="14">
        <f>F38+F29+F27+F19</f>
        <v>-93280</v>
      </c>
      <c r="G40" s="26">
        <f>G38+G29+G27+G19</f>
        <v>-68000</v>
      </c>
      <c r="H40" s="6"/>
      <c r="I40" s="21"/>
      <c r="M40" s="67"/>
    </row>
    <row r="41" spans="1:16" s="7" customFormat="1" ht="9.65" customHeight="1" x14ac:dyDescent="0.3">
      <c r="C41" s="47"/>
      <c r="D41" s="29"/>
      <c r="E41" s="29"/>
      <c r="F41" s="29"/>
      <c r="G41" s="30"/>
      <c r="H41" s="6"/>
      <c r="I41" s="21"/>
      <c r="M41" s="67"/>
    </row>
    <row r="42" spans="1:16" s="18" customFormat="1" ht="15.5" x14ac:dyDescent="0.35">
      <c r="C42" s="52" t="s">
        <v>14</v>
      </c>
      <c r="D42" s="53">
        <f>+D16+D40</f>
        <v>4219</v>
      </c>
      <c r="E42" s="53">
        <f>+E16+E40</f>
        <v>-420</v>
      </c>
      <c r="F42" s="53">
        <f>+F16+F40</f>
        <v>-14100</v>
      </c>
      <c r="G42" s="54">
        <f>+G16+G40</f>
        <v>1080</v>
      </c>
      <c r="H42" s="19"/>
      <c r="I42" s="66"/>
      <c r="M42" s="72"/>
    </row>
    <row r="43" spans="1:16" x14ac:dyDescent="0.25">
      <c r="A43" s="16"/>
      <c r="B43" s="16"/>
      <c r="C43" s="51" t="s">
        <v>15</v>
      </c>
      <c r="D43" s="25">
        <v>-5725</v>
      </c>
      <c r="E43" s="25">
        <v>-2248</v>
      </c>
      <c r="F43" s="25">
        <v>-2248</v>
      </c>
      <c r="G43" s="33">
        <f>G51/5</f>
        <v>-3000</v>
      </c>
      <c r="P43" s="17"/>
    </row>
    <row r="44" spans="1:16" s="18" customFormat="1" ht="15.5" x14ac:dyDescent="0.35">
      <c r="C44" s="55" t="s">
        <v>16</v>
      </c>
      <c r="D44" s="56">
        <f>D42+D43</f>
        <v>-1506</v>
      </c>
      <c r="E44" s="56">
        <f>E42+E43</f>
        <v>-2668</v>
      </c>
      <c r="F44" s="56">
        <f>F42+F43</f>
        <v>-16348</v>
      </c>
      <c r="G44" s="57">
        <f>G42+G43</f>
        <v>-1920</v>
      </c>
      <c r="H44" s="19"/>
      <c r="I44" s="66"/>
      <c r="M44" s="72"/>
    </row>
    <row r="45" spans="1:16" x14ac:dyDescent="0.25">
      <c r="C45" s="17"/>
      <c r="D45" s="23"/>
      <c r="E45" s="23"/>
      <c r="F45" s="23"/>
      <c r="G45" s="59"/>
    </row>
    <row r="46" spans="1:16" s="3" customFormat="1" x14ac:dyDescent="0.25">
      <c r="A46" s="1"/>
      <c r="B46" s="1"/>
      <c r="C46"/>
      <c r="D46" s="23"/>
      <c r="E46" s="23"/>
      <c r="F46" s="23"/>
      <c r="G46" s="59"/>
      <c r="I46" s="61"/>
      <c r="M46" s="73"/>
    </row>
    <row r="47" spans="1:16" ht="13" x14ac:dyDescent="0.3">
      <c r="D47" s="7" t="s">
        <v>37</v>
      </c>
      <c r="G47" s="74"/>
    </row>
    <row r="48" spans="1:16" x14ac:dyDescent="0.25">
      <c r="D48" s="17" t="s">
        <v>38</v>
      </c>
      <c r="G48" s="59">
        <f>123465+1446-95378+F42</f>
        <v>15433</v>
      </c>
    </row>
    <row r="49" spans="4:9" x14ac:dyDescent="0.25">
      <c r="D49" s="17" t="s">
        <v>40</v>
      </c>
      <c r="G49" s="59">
        <f>G16</f>
        <v>69080</v>
      </c>
    </row>
    <row r="50" spans="4:9" x14ac:dyDescent="0.25">
      <c r="D50" s="17" t="s">
        <v>41</v>
      </c>
      <c r="G50" s="59">
        <f>G40</f>
        <v>-68000</v>
      </c>
    </row>
    <row r="51" spans="4:9" x14ac:dyDescent="0.25">
      <c r="D51" s="17" t="s">
        <v>43</v>
      </c>
      <c r="G51" s="59">
        <v>-15000</v>
      </c>
      <c r="I51" s="61" t="s">
        <v>54</v>
      </c>
    </row>
    <row r="52" spans="4:9" x14ac:dyDescent="0.25">
      <c r="D52" s="17" t="s">
        <v>39</v>
      </c>
      <c r="G52" s="59">
        <f>SUM(G48:G51)</f>
        <v>1513</v>
      </c>
    </row>
  </sheetData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Budgetförslag 2020</vt:lpstr>
    </vt:vector>
  </TitlesOfParts>
  <Company>Vallentuna Kommun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Meta Sundin</dc:creator>
  <cp:lastModifiedBy>Susanne</cp:lastModifiedBy>
  <cp:lastPrinted>2017-08-28T15:56:12Z</cp:lastPrinted>
  <dcterms:created xsi:type="dcterms:W3CDTF">2017-08-28T15:52:31Z</dcterms:created>
  <dcterms:modified xsi:type="dcterms:W3CDTF">2019-10-21T17:37:51Z</dcterms:modified>
</cp:coreProperties>
</file>